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770" windowHeight="3405" tabRatio="602" activeTab="0"/>
  </bookViews>
  <sheets>
    <sheet name="Qtrly Notes" sheetId="1" r:id="rId1"/>
    <sheet name="Income Statement-30.6.2000" sheetId="2" r:id="rId2"/>
    <sheet name="Balance Sheet-30.6.2000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<sst xmlns="http://schemas.openxmlformats.org/spreadsheetml/2006/main" count="302" uniqueCount="169">
  <si>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</si>
  <si>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</si>
  <si>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</si>
  <si>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</si>
  <si>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</si>
  <si>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</si>
  <si>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</si>
  <si>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</si>
  <si>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</si>
  <si>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</si>
  <si>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</si>
  <si>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</si>
  <si>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</si>
  <si>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</si>
  <si>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</si>
  <si>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</si>
  <si>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N/R</t>
  </si>
  <si>
    <t>(b)</t>
  </si>
  <si>
    <t>Investment income</t>
  </si>
  <si>
    <t>(c)</t>
  </si>
  <si>
    <t>Other income including interest income</t>
  </si>
  <si>
    <t>Operating profit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</si>
  <si>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</si>
  <si>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</si>
  <si>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</si>
  <si>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</si>
  <si>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</si>
  <si>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 depreciation and amortisation and exceptional items but before income tax, minority interests and extraordinary items</t>
  </si>
  <si>
    <t>(f)</t>
  </si>
  <si>
    <t>Share in the results of associated companies</t>
  </si>
  <si>
    <t>(g)</t>
  </si>
  <si>
    <t>Profit before taxation, minority interests and extraordinary items</t>
  </si>
  <si>
    <t>(h)</t>
  </si>
  <si>
    <t>Taxation</t>
  </si>
  <si>
    <t>(i)</t>
  </si>
  <si>
    <t>Profit after taxation before deducting minority interests</t>
  </si>
  <si>
    <t>(ii)</t>
  </si>
  <si>
    <t>Less minority interests</t>
  </si>
  <si>
    <t>(j)</t>
  </si>
  <si>
    <t>Profit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</si>
  <si>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</si>
  <si>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</si>
  <si>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</si>
  <si>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</si>
  <si>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</si>
  <si>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Profit after taxation and extraordinary items attributable to members of the company</t>
  </si>
  <si>
    <t>Earnings per share based on 2(j) above after deducting any provision for preference dividends, if any:-</t>
  </si>
  <si>
    <t xml:space="preserve"> </t>
  </si>
  <si>
    <t>Fully diluted</t>
  </si>
  <si>
    <t>N/A</t>
  </si>
  <si>
    <t>Note:</t>
  </si>
  <si>
    <t>CONSOLIDATED BALANCE SHEET</t>
  </si>
  <si>
    <t>AS AT</t>
  </si>
  <si>
    <t>END OF</t>
  </si>
  <si>
    <t>PRECEDING</t>
  </si>
  <si>
    <t>FINANCIAL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</si>
  <si>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</si>
  <si>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</si>
  <si>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</si>
  <si>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</si>
  <si>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</si>
  <si>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</si>
  <si>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</si>
  <si>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</si>
  <si>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Deposits</t>
  </si>
  <si>
    <t>Cash and Bank Balances</t>
  </si>
  <si>
    <t>Current Liabilities</t>
  </si>
  <si>
    <t>Short Term Borrowings</t>
  </si>
  <si>
    <t>Trade Creditors</t>
  </si>
  <si>
    <t>Other Creditors and Accuals</t>
  </si>
  <si>
    <t>Provision for Taxation</t>
  </si>
  <si>
    <t>Proposed Dividend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</si>
  <si>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</si>
  <si>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</si>
  <si>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</si>
  <si>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</si>
  <si>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</si>
  <si>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</si>
  <si>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</si>
  <si>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</si>
  <si>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</si>
  <si>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</si>
  <si>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</si>
  <si>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</si>
  <si>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</si>
  <si>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N/A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</si>
  <si>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</si>
  <si>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Bank overdrafts</t>
  </si>
  <si>
    <t>Net tangible assets per share (RM)</t>
  </si>
  <si>
    <t>NR</t>
  </si>
  <si>
    <t xml:space="preserve">N/R denotes  "Not Required"  </t>
  </si>
  <si>
    <r>
      <t xml:space="preserve">Quarterly report on proforma consolidated results for the financial quarter ended </t>
    </r>
    <r>
      <rPr>
        <b/>
        <u val="single"/>
        <sz val="10"/>
        <rFont val="Arial"/>
        <family val="2"/>
      </rPr>
      <t>30 June 2000.</t>
    </r>
  </si>
  <si>
    <t>30.6.2000</t>
  </si>
  <si>
    <t>30.6.1999</t>
  </si>
  <si>
    <t>1ST QUARTER</t>
  </si>
  <si>
    <r>
      <t>Basic (based on 40,000,</t>
    </r>
    <r>
      <rPr>
        <u val="single"/>
        <sz val="10"/>
        <rFont val="Arial"/>
        <family val="2"/>
      </rPr>
      <t>000</t>
    </r>
    <r>
      <rPr>
        <sz val="10"/>
        <rFont val="Arial"/>
        <family val="2"/>
      </rPr>
      <t xml:space="preserve"> ordinary shares) (sen)</t>
    </r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</si>
  <si>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</si>
  <si>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RM’000</t>
  </si>
  <si>
    <t>Income Tax</t>
  </si>
  <si>
    <t>- Current year</t>
  </si>
  <si>
    <t>- Prior year</t>
  </si>
  <si>
    <t>Deferred Taxation</t>
  </si>
  <si>
    <t>RM,000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</si>
  <si>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secured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</si>
  <si>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unsecured</t>
    </r>
  </si>
  <si>
    <t>Total Borrowings</t>
  </si>
  <si>
    <t>Profit before tax</t>
  </si>
  <si>
    <t>Assets employed</t>
  </si>
  <si>
    <t xml:space="preserve">     The accounts are prepared under the historical cost convention modified to include the revaluation of certain assets and comply </t>
  </si>
  <si>
    <t xml:space="preserve">     There were no exceptional items for the financial period under review.</t>
  </si>
  <si>
    <t xml:space="preserve">    There were no extraordinary items for the financial period under review.</t>
  </si>
  <si>
    <t xml:space="preserve">     There were no pre-acquisition losses or profits for the financial period under review.</t>
  </si>
  <si>
    <t xml:space="preserve">     There were no investment income or profit on sale of investments for the financial period ended 30 June 2000.</t>
  </si>
  <si>
    <t xml:space="preserve">    There were no purchase or disposal of quoted securities for the financial period under review.</t>
  </si>
  <si>
    <t xml:space="preserve">    There were no changes in the composition of the Group during financial period under review.</t>
  </si>
  <si>
    <t xml:space="preserve">    There was no corporate proposal announced but not completed at the date of issue of this report.</t>
  </si>
  <si>
    <t>By Order of the Board</t>
  </si>
  <si>
    <t>NG GEOK PING</t>
  </si>
  <si>
    <t xml:space="preserve">Klang </t>
  </si>
  <si>
    <t>Company Secretary</t>
  </si>
  <si>
    <t>NOTES TO THE QUARTERLY REPORT FOR THE FINANCIAL PERIOD ENDED 30 JUNE 2000.</t>
  </si>
  <si>
    <t xml:space="preserve">       There were no financial instruments with off balance sheet risk at the date of this report.</t>
  </si>
  <si>
    <t xml:space="preserve">       There were no contingent liabilities at the date of this report. </t>
  </si>
  <si>
    <t xml:space="preserve">        There were no material litigation at the date of this report.</t>
  </si>
  <si>
    <t>Accounting policies</t>
  </si>
  <si>
    <t>Extraordinary Items</t>
  </si>
  <si>
    <t>Pre-acquisition Profits or Losses</t>
  </si>
  <si>
    <t>Investment Income or Profit on Sale of Investments and/or Properties.</t>
  </si>
  <si>
    <t>Quoted Securities</t>
  </si>
  <si>
    <t>Changes in the Composition of the Company</t>
  </si>
  <si>
    <t>Corporate Proposals</t>
  </si>
  <si>
    <t>Explanatory Comments about Seasonal or Cyclical factors affecting operations</t>
  </si>
  <si>
    <t>Issuances and Repayment of Debt and Equity Securities</t>
  </si>
  <si>
    <t>Group borrowings and debt securities as at period end.</t>
  </si>
  <si>
    <t>Commitments and Contingent Liabilities</t>
  </si>
  <si>
    <t>Off Balance Sheet Risk</t>
  </si>
  <si>
    <t>Material Litigation</t>
  </si>
  <si>
    <t>Segmental Reporting</t>
  </si>
  <si>
    <t xml:space="preserve">       Individual Quarter</t>
  </si>
  <si>
    <t xml:space="preserve">               Cumulative Quarter</t>
  </si>
  <si>
    <t xml:space="preserve">Comparison of current quarter results with preceding quarter. </t>
  </si>
  <si>
    <t>Review of current year performance.</t>
  </si>
  <si>
    <t>Prospect for 31.3.2001</t>
  </si>
  <si>
    <t>Explanatory Notes for Variance of Actual Profit from Forecast Profit</t>
  </si>
  <si>
    <t>Dividend</t>
  </si>
  <si>
    <t>29 August 2000</t>
  </si>
  <si>
    <t xml:space="preserve">  Pursuant to the listing and quotation for the entire issued and paid up share capital of QL on the</t>
  </si>
  <si>
    <t xml:space="preserve">  Second Board of the KLSE, QL repaid certain term loans and overdrafts amounted to RM7.5 million during the period </t>
  </si>
  <si>
    <t xml:space="preserve">  under review.</t>
  </si>
  <si>
    <t xml:space="preserve">  shares held as treasury shares and resale of treasury shares for the current period under review.</t>
  </si>
  <si>
    <t xml:space="preserve">  There were no other issuances and repayment of debt and equity securities, shares buy-backs, share cancellations,</t>
  </si>
  <si>
    <t xml:space="preserve">  Term loans</t>
  </si>
  <si>
    <t xml:space="preserve">  3 months ended 30.6.2000</t>
  </si>
  <si>
    <t xml:space="preserve">   Marine-based manufacturing</t>
  </si>
  <si>
    <t xml:space="preserve">   Integrated livestock activities</t>
  </si>
  <si>
    <t xml:space="preserve">   Oil palm related &amp; others</t>
  </si>
  <si>
    <t xml:space="preserve">   Total</t>
  </si>
  <si>
    <t xml:space="preserve">   There are no material change in the profit before taxation for the quarter reported on as compared </t>
  </si>
  <si>
    <t xml:space="preserve">   with the preceding quarter.</t>
  </si>
  <si>
    <t xml:space="preserve">   The Group recorded a turnover of RM106 million and pre-tax profit of RM5.655 million for the current period.</t>
  </si>
  <si>
    <t xml:space="preserve">   The results of the Group and its subsidiaries are in line with current group profit forecast.</t>
  </si>
  <si>
    <t xml:space="preserve">   Not Applicable</t>
  </si>
  <si>
    <t xml:space="preserve">   The Board of Directors do not recommend the payment of an interim dividend for the period under review.</t>
  </si>
  <si>
    <t xml:space="preserve">     with approved accounting standards.</t>
  </si>
  <si>
    <t xml:space="preserve">    Seasonal or cyclical factors do not significantly affect the principal business operations of the Group. </t>
  </si>
  <si>
    <t xml:space="preserve">  Bank overdraft-short term</t>
  </si>
  <si>
    <t xml:space="preserve">  Bankers’ acceptance-short term</t>
  </si>
  <si>
    <t xml:space="preserve">   maintain a sustainable performance for the year under review.</t>
  </si>
  <si>
    <t xml:space="preserve">   The Directors are confident that barring unforeseen circumstances, the Group will continue to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</si>
</sst>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mmmm\-yy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.0_);\(#,##0.0\)"/>
    <numFmt numFmtId="180" formatCode="#,##0.000_);\(#,##0.000\)"/>
    <numFmt numFmtId="181" formatCode="#,##0.0000_);\(#,##0.0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</numFmts>
  <fonts count="23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4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4" xfId="15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3" fontId="4" fillId="0" borderId="7" xfId="15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172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72" fontId="4" fillId="0" borderId="9" xfId="15" applyNumberFormat="1" applyFont="1" applyBorder="1" applyAlignment="1">
      <alignment/>
    </xf>
    <xf numFmtId="172" fontId="4" fillId="0" borderId="10" xfId="15" applyNumberFormat="1" applyFont="1" applyBorder="1" applyAlignment="1">
      <alignment/>
    </xf>
    <xf numFmtId="172" fontId="4" fillId="0" borderId="11" xfId="15" applyNumberFormat="1" applyFont="1" applyBorder="1" applyAlignment="1">
      <alignment/>
    </xf>
    <xf numFmtId="172" fontId="5" fillId="0" borderId="12" xfId="15" applyNumberFormat="1" applyFont="1" applyBorder="1" applyAlignment="1">
      <alignment/>
    </xf>
    <xf numFmtId="172" fontId="5" fillId="0" borderId="0" xfId="15" applyNumberFormat="1" applyFont="1" applyAlignment="1">
      <alignment vertical="center"/>
    </xf>
    <xf numFmtId="172" fontId="4" fillId="0" borderId="13" xfId="15" applyNumberFormat="1" applyFont="1" applyBorder="1" applyAlignment="1">
      <alignment/>
    </xf>
    <xf numFmtId="172" fontId="4" fillId="0" borderId="6" xfId="15" applyNumberFormat="1" applyFont="1" applyBorder="1" applyAlignment="1">
      <alignment/>
    </xf>
    <xf numFmtId="4" fontId="4" fillId="0" borderId="7" xfId="15" applyNumberFormat="1" applyFont="1" applyBorder="1" applyAlignment="1">
      <alignment horizontal="center"/>
    </xf>
    <xf numFmtId="43" fontId="4" fillId="0" borderId="7" xfId="15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left" indent="14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4" fillId="0" borderId="4" xfId="0" applyNumberFormat="1" applyFont="1" applyBorder="1" applyAlignment="1">
      <alignment horizontal="center"/>
    </xf>
    <xf numFmtId="172" fontId="4" fillId="0" borderId="0" xfId="15" applyNumberFormat="1" applyFont="1" applyAlignment="1">
      <alignment horizontal="center"/>
    </xf>
    <xf numFmtId="172" fontId="4" fillId="0" borderId="9" xfId="15" applyNumberFormat="1" applyFont="1" applyBorder="1" applyAlignment="1">
      <alignment horizontal="center"/>
    </xf>
    <xf numFmtId="172" fontId="4" fillId="0" borderId="10" xfId="15" applyNumberFormat="1" applyFont="1" applyBorder="1" applyAlignment="1">
      <alignment horizontal="center"/>
    </xf>
    <xf numFmtId="172" fontId="4" fillId="0" borderId="13" xfId="15" applyNumberFormat="1" applyFont="1" applyBorder="1" applyAlignment="1">
      <alignment horizontal="center"/>
    </xf>
    <xf numFmtId="172" fontId="4" fillId="0" borderId="11" xfId="15" applyNumberFormat="1" applyFont="1" applyBorder="1" applyAlignment="1">
      <alignment horizontal="center"/>
    </xf>
    <xf numFmtId="172" fontId="4" fillId="0" borderId="6" xfId="15" applyNumberFormat="1" applyFont="1" applyBorder="1" applyAlignment="1">
      <alignment horizontal="center"/>
    </xf>
    <xf numFmtId="172" fontId="4" fillId="0" borderId="12" xfId="15" applyNumberFormat="1" applyFont="1" applyBorder="1" applyAlignment="1">
      <alignment horizontal="center"/>
    </xf>
    <xf numFmtId="172" fontId="4" fillId="0" borderId="7" xfId="15" applyNumberFormat="1" applyFont="1" applyBorder="1" applyAlignment="1">
      <alignment horizontal="center"/>
    </xf>
    <xf numFmtId="171" fontId="0" fillId="0" borderId="0" xfId="15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4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71" fontId="19" fillId="0" borderId="0" xfId="15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19" fillId="0" borderId="0" xfId="15" applyNumberFormat="1" applyFont="1" applyAlignment="1">
      <alignment/>
    </xf>
    <xf numFmtId="186" fontId="0" fillId="0" borderId="0" xfId="15" applyNumberFormat="1" applyAlignment="1">
      <alignment horizontal="center"/>
    </xf>
    <xf numFmtId="186" fontId="19" fillId="0" borderId="0" xfId="15" applyNumberFormat="1" applyFont="1" applyAlignment="1">
      <alignment horizontal="center"/>
    </xf>
    <xf numFmtId="171" fontId="0" fillId="0" borderId="0" xfId="15" applyFont="1" applyAlignment="1">
      <alignment/>
    </xf>
    <xf numFmtId="15" fontId="0" fillId="0" borderId="0" xfId="0" applyNumberFormat="1" applyFont="1" applyAlignment="1" quotePrefix="1">
      <alignment horizontal="left" indent="4"/>
    </xf>
    <xf numFmtId="171" fontId="0" fillId="0" borderId="0" xfId="15" applyAlignment="1">
      <alignment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top" wrapText="1" shrinkToFi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L%20Resources%20Bhd-30.6.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B"/>
      <sheetName val="Balance sheet"/>
      <sheetName val="MBB"/>
      <sheetName val="Con PL"/>
      <sheetName val="QLresources-CBS"/>
      <sheetName val="PL-Company"/>
      <sheetName val="Journals"/>
      <sheetName val="Shareholders"/>
      <sheetName val="Investment"/>
      <sheetName val="Detailed listing exp"/>
      <sheetName val="Listing expenses"/>
    </sheetNames>
    <sheetDataSet>
      <sheetData sheetId="4">
        <row r="9">
          <cell r="I9">
            <v>95316923.52666667</v>
          </cell>
        </row>
        <row r="11">
          <cell r="I11">
            <v>1002000</v>
          </cell>
        </row>
        <row r="12">
          <cell r="I12">
            <v>-3260305.65261402</v>
          </cell>
        </row>
        <row r="18">
          <cell r="I18">
            <v>34632455.95</v>
          </cell>
        </row>
        <row r="19">
          <cell r="I19">
            <v>61596613.95000001</v>
          </cell>
        </row>
        <row r="20">
          <cell r="I20">
            <v>16603429.010000002</v>
          </cell>
        </row>
        <row r="22">
          <cell r="I22">
            <v>272829.76</v>
          </cell>
        </row>
        <row r="28">
          <cell r="I28">
            <v>7017879.139999999</v>
          </cell>
        </row>
        <row r="32">
          <cell r="I32">
            <v>8175630.74</v>
          </cell>
        </row>
        <row r="33">
          <cell r="I33">
            <v>4660302.45</v>
          </cell>
        </row>
        <row r="34">
          <cell r="I34">
            <v>2681323.3899999997</v>
          </cell>
        </row>
        <row r="35">
          <cell r="I35">
            <v>1115808</v>
          </cell>
        </row>
        <row r="40">
          <cell r="I40">
            <v>4113971.36</v>
          </cell>
        </row>
        <row r="41">
          <cell r="I41">
            <v>985269.7700000001</v>
          </cell>
        </row>
        <row r="42">
          <cell r="I42">
            <v>78502218</v>
          </cell>
        </row>
        <row r="43">
          <cell r="I43">
            <v>6139912.67</v>
          </cell>
        </row>
        <row r="45">
          <cell r="I45">
            <v>2823642.847072562</v>
          </cell>
        </row>
        <row r="51">
          <cell r="I51">
            <v>191788.14</v>
          </cell>
        </row>
        <row r="58">
          <cell r="I58">
            <v>39999999.718524665</v>
          </cell>
        </row>
        <row r="59">
          <cell r="I59">
            <v>22081494.11370493</v>
          </cell>
        </row>
        <row r="62">
          <cell r="I62">
            <v>7570210.849828689</v>
          </cell>
        </row>
        <row r="65">
          <cell r="I65">
            <v>4175810</v>
          </cell>
        </row>
        <row r="67">
          <cell r="I67">
            <v>168950</v>
          </cell>
        </row>
        <row r="68">
          <cell r="I68">
            <v>11071831.020000001</v>
          </cell>
        </row>
        <row r="70">
          <cell r="I70">
            <v>19107238.73206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="75" zoomScaleNormal="75" workbookViewId="0" topLeftCell="A82">
      <selection activeCell="F94" sqref="F94"/>
    </sheetView>
  </sheetViews>
  <sheetFormatPr defaultColWidth="9.140625" defaultRowHeight="15"/>
  <cols>
    <col min="1" max="1" width="6.7109375" style="0" customWidth="1"/>
    <col min="2" max="2" width="33.7109375" style="0" customWidth="1"/>
    <col min="3" max="3" width="14.00390625" style="0" customWidth="1"/>
    <col min="4" max="4" width="10.7109375" style="0" customWidth="1"/>
    <col min="5" max="5" width="16.7109375" style="0" customWidth="1"/>
    <col min="6" max="6" width="17.7109375" style="0" customWidth="1"/>
    <col min="7" max="7" width="11.57421875" style="0" customWidth="1"/>
    <col min="8" max="8" width="3.8515625" style="0" customWidth="1"/>
    <col min="9" max="9" width="12.140625" style="0" customWidth="1"/>
  </cols>
  <sheetData>
    <row r="1" ht="29.25" customHeight="1">
      <c r="A1" s="75" t="s">
        <v>96</v>
      </c>
    </row>
    <row r="2" ht="15">
      <c r="A2" s="86" t="s">
        <v>0</v>
      </c>
    </row>
    <row r="3" ht="15.75">
      <c r="A3" s="64" t="s">
        <v>120</v>
      </c>
    </row>
    <row r="4" ht="15">
      <c r="D4" s="63"/>
    </row>
    <row r="5" spans="1:2" ht="15.75">
      <c r="A5" s="91">
        <v>1</v>
      </c>
      <c r="B5" s="99" t="s">
        <v>124</v>
      </c>
    </row>
    <row r="6" ht="15">
      <c r="B6" s="79" t="s">
        <v>108</v>
      </c>
    </row>
    <row r="7" ht="15">
      <c r="B7" s="76" t="s">
        <v>163</v>
      </c>
    </row>
    <row r="9" spans="1:2" ht="15.75">
      <c r="A9" s="91">
        <v>2</v>
      </c>
      <c r="B9" s="100" t="s">
        <v>25</v>
      </c>
    </row>
    <row r="10" ht="15">
      <c r="B10" s="79" t="s">
        <v>109</v>
      </c>
    </row>
    <row r="11" ht="15">
      <c r="B11" s="87"/>
    </row>
    <row r="12" spans="1:2" ht="15.75">
      <c r="A12" s="91">
        <v>3</v>
      </c>
      <c r="B12" s="100" t="s">
        <v>125</v>
      </c>
    </row>
    <row r="13" ht="15">
      <c r="B13" s="79" t="s">
        <v>110</v>
      </c>
    </row>
    <row r="15" spans="1:5" ht="15.75">
      <c r="A15" s="91">
        <v>4</v>
      </c>
      <c r="B15" s="99" t="s">
        <v>33</v>
      </c>
      <c r="C15" t="s">
        <v>138</v>
      </c>
      <c r="E15" t="s">
        <v>139</v>
      </c>
    </row>
    <row r="16" spans="2:6" ht="15">
      <c r="B16" s="82"/>
      <c r="C16" s="101" t="s">
        <v>92</v>
      </c>
      <c r="D16" s="101" t="s">
        <v>93</v>
      </c>
      <c r="E16" s="101" t="s">
        <v>92</v>
      </c>
      <c r="F16" s="101" t="s">
        <v>93</v>
      </c>
    </row>
    <row r="17" spans="2:6" ht="15">
      <c r="B17" s="82"/>
      <c r="C17" s="101" t="s">
        <v>97</v>
      </c>
      <c r="D17" s="101" t="s">
        <v>97</v>
      </c>
      <c r="E17" s="101" t="s">
        <v>97</v>
      </c>
      <c r="F17" s="101" t="s">
        <v>97</v>
      </c>
    </row>
    <row r="18" ht="15">
      <c r="B18" t="s">
        <v>98</v>
      </c>
    </row>
    <row r="19" spans="2:6" ht="15">
      <c r="B19" t="s">
        <v>99</v>
      </c>
      <c r="C19" s="92">
        <v>828</v>
      </c>
      <c r="D19" s="94" t="s">
        <v>49</v>
      </c>
      <c r="E19" s="92">
        <f>SUM(C19)</f>
        <v>828</v>
      </c>
      <c r="F19" s="94" t="s">
        <v>49</v>
      </c>
    </row>
    <row r="20" spans="2:6" ht="15">
      <c r="B20" t="s">
        <v>100</v>
      </c>
      <c r="C20" s="74">
        <v>0</v>
      </c>
      <c r="D20" s="94" t="s">
        <v>49</v>
      </c>
      <c r="E20" s="98">
        <v>0</v>
      </c>
      <c r="F20" s="94" t="s">
        <v>49</v>
      </c>
    </row>
    <row r="21" spans="3:6" ht="15">
      <c r="C21" s="92">
        <f>SUM(C19:C20)</f>
        <v>828</v>
      </c>
      <c r="D21" s="94" t="s">
        <v>49</v>
      </c>
      <c r="E21" s="92">
        <f>SUM(E19:E20)</f>
        <v>828</v>
      </c>
      <c r="F21" s="94" t="s">
        <v>49</v>
      </c>
    </row>
    <row r="22" spans="2:6" ht="17.25">
      <c r="B22" t="s">
        <v>101</v>
      </c>
      <c r="C22" s="93">
        <v>400</v>
      </c>
      <c r="D22" s="95" t="s">
        <v>49</v>
      </c>
      <c r="E22" s="93">
        <f>SUM(C22)</f>
        <v>400</v>
      </c>
      <c r="F22" s="95" t="s">
        <v>49</v>
      </c>
    </row>
    <row r="23" spans="3:6" ht="17.25">
      <c r="C23" s="93">
        <f>SUM(C21:C22)</f>
        <v>1228</v>
      </c>
      <c r="D23" s="95" t="s">
        <v>49</v>
      </c>
      <c r="E23" s="93">
        <f>SUM(E21:E22)</f>
        <v>1228</v>
      </c>
      <c r="F23" s="95" t="s">
        <v>49</v>
      </c>
    </row>
    <row r="25" spans="1:2" ht="15.75">
      <c r="A25" s="91">
        <v>5</v>
      </c>
      <c r="B25" s="100" t="s">
        <v>126</v>
      </c>
    </row>
    <row r="26" ht="15">
      <c r="B26" s="79" t="s">
        <v>111</v>
      </c>
    </row>
    <row r="28" spans="1:2" ht="15.75">
      <c r="A28" s="91">
        <v>6</v>
      </c>
      <c r="B28" s="100" t="s">
        <v>127</v>
      </c>
    </row>
    <row r="29" ht="15">
      <c r="B29" s="79" t="s">
        <v>112</v>
      </c>
    </row>
    <row r="31" spans="1:2" ht="15.75">
      <c r="A31" s="91">
        <v>7</v>
      </c>
      <c r="B31" s="100" t="s">
        <v>128</v>
      </c>
    </row>
    <row r="32" ht="15">
      <c r="B32" s="79" t="s">
        <v>113</v>
      </c>
    </row>
    <row r="34" spans="1:2" ht="15.75">
      <c r="A34" s="91">
        <v>8</v>
      </c>
      <c r="B34" s="100" t="s">
        <v>129</v>
      </c>
    </row>
    <row r="35" ht="15">
      <c r="B35" s="79" t="s">
        <v>114</v>
      </c>
    </row>
    <row r="37" spans="1:2" ht="15.75">
      <c r="A37" s="91">
        <v>9</v>
      </c>
      <c r="B37" s="100" t="s">
        <v>130</v>
      </c>
    </row>
    <row r="38" ht="15">
      <c r="B38" s="79" t="s">
        <v>115</v>
      </c>
    </row>
    <row r="40" spans="1:2" ht="15.75">
      <c r="A40" s="91">
        <v>10</v>
      </c>
      <c r="B40" s="100" t="s">
        <v>131</v>
      </c>
    </row>
    <row r="41" ht="15">
      <c r="B41" s="79" t="s">
        <v>164</v>
      </c>
    </row>
    <row r="43" spans="1:2" ht="15.75">
      <c r="A43" s="91">
        <v>11</v>
      </c>
      <c r="B43" s="100" t="s">
        <v>132</v>
      </c>
    </row>
    <row r="44" ht="15">
      <c r="B44" s="76" t="s">
        <v>146</v>
      </c>
    </row>
    <row r="45" ht="15">
      <c r="B45" s="76" t="s">
        <v>147</v>
      </c>
    </row>
    <row r="46" ht="15">
      <c r="B46" s="79" t="s">
        <v>148</v>
      </c>
    </row>
    <row r="47" ht="15">
      <c r="B47" s="79" t="s">
        <v>150</v>
      </c>
    </row>
    <row r="48" ht="15">
      <c r="B48" s="79" t="s">
        <v>149</v>
      </c>
    </row>
    <row r="49" ht="15">
      <c r="B49" s="78"/>
    </row>
    <row r="50" spans="1:2" ht="15.75">
      <c r="A50" s="91">
        <v>12</v>
      </c>
      <c r="B50" s="102" t="s">
        <v>133</v>
      </c>
    </row>
    <row r="51" spans="5:6" ht="15">
      <c r="E51" s="63" t="s">
        <v>102</v>
      </c>
      <c r="F51" s="63" t="s">
        <v>102</v>
      </c>
    </row>
    <row r="52" spans="2:5" ht="15">
      <c r="B52" s="89" t="s">
        <v>165</v>
      </c>
      <c r="C52" t="s">
        <v>103</v>
      </c>
      <c r="E52" s="74">
        <v>6731</v>
      </c>
    </row>
    <row r="53" spans="3:5" ht="17.25">
      <c r="C53" t="s">
        <v>104</v>
      </c>
      <c r="E53" s="88">
        <v>51</v>
      </c>
    </row>
    <row r="54" ht="15">
      <c r="F54" s="96">
        <f>SUM(E52:E53)</f>
        <v>6782</v>
      </c>
    </row>
    <row r="55" spans="2:5" ht="15">
      <c r="B55" s="89" t="s">
        <v>166</v>
      </c>
      <c r="C55" s="76" t="s">
        <v>103</v>
      </c>
      <c r="E55" s="74">
        <v>26902</v>
      </c>
    </row>
    <row r="56" spans="3:5" ht="17.25">
      <c r="C56" s="76" t="s">
        <v>104</v>
      </c>
      <c r="E56" s="88">
        <v>51600</v>
      </c>
    </row>
    <row r="57" ht="15">
      <c r="F57" s="96">
        <f>SUM(E55:E56)</f>
        <v>78502</v>
      </c>
    </row>
    <row r="58" spans="2:5" ht="17.25">
      <c r="B58" s="90" t="s">
        <v>151</v>
      </c>
      <c r="C58" s="76" t="s">
        <v>103</v>
      </c>
      <c r="E58" s="88">
        <v>14544</v>
      </c>
    </row>
    <row r="59" spans="3:5" ht="17.25">
      <c r="C59" s="76"/>
      <c r="E59" s="88"/>
    </row>
    <row r="60" ht="17.25">
      <c r="F60" s="88">
        <f>SUM(E58:E59)</f>
        <v>14544</v>
      </c>
    </row>
    <row r="61" spans="2:6" ht="17.25">
      <c r="B61" t="s">
        <v>105</v>
      </c>
      <c r="F61" s="88">
        <f>SUM(F54+F57+F60)</f>
        <v>99828</v>
      </c>
    </row>
    <row r="67" spans="1:2" ht="15.75">
      <c r="A67" s="91">
        <v>13</v>
      </c>
      <c r="B67" s="100" t="s">
        <v>134</v>
      </c>
    </row>
    <row r="68" ht="15">
      <c r="B68" s="79" t="s">
        <v>122</v>
      </c>
    </row>
    <row r="70" spans="1:2" ht="15.75">
      <c r="A70" s="91">
        <v>14</v>
      </c>
      <c r="B70" s="100" t="s">
        <v>135</v>
      </c>
    </row>
    <row r="71" ht="15">
      <c r="B71" s="79" t="s">
        <v>121</v>
      </c>
    </row>
    <row r="73" spans="1:2" ht="15.75">
      <c r="A73" s="91">
        <v>15</v>
      </c>
      <c r="B73" s="100" t="s">
        <v>136</v>
      </c>
    </row>
    <row r="74" ht="15">
      <c r="B74" s="79" t="s">
        <v>123</v>
      </c>
    </row>
    <row r="76" spans="1:2" ht="15.75">
      <c r="A76" s="91">
        <v>16</v>
      </c>
      <c r="B76" s="102" t="s">
        <v>137</v>
      </c>
    </row>
    <row r="78" spans="2:6" ht="15">
      <c r="B78" t="s">
        <v>152</v>
      </c>
      <c r="D78" s="63" t="s">
        <v>15</v>
      </c>
      <c r="E78" s="63" t="s">
        <v>106</v>
      </c>
      <c r="F78" s="63" t="s">
        <v>107</v>
      </c>
    </row>
    <row r="79" spans="4:6" ht="15">
      <c r="D79" s="63" t="s">
        <v>13</v>
      </c>
      <c r="E79" s="63" t="s">
        <v>13</v>
      </c>
      <c r="F79" s="63" t="s">
        <v>13</v>
      </c>
    </row>
    <row r="80" spans="2:6" ht="15">
      <c r="B80" t="s">
        <v>153</v>
      </c>
      <c r="D80" s="92">
        <v>12219</v>
      </c>
      <c r="E80" s="92">
        <v>1301</v>
      </c>
      <c r="F80" s="92">
        <v>44055</v>
      </c>
    </row>
    <row r="81" spans="2:6" ht="15">
      <c r="B81" t="s">
        <v>154</v>
      </c>
      <c r="D81" s="92">
        <v>70650</v>
      </c>
      <c r="E81" s="92">
        <v>2558</v>
      </c>
      <c r="F81" s="92">
        <v>98943</v>
      </c>
    </row>
    <row r="82" spans="2:6" ht="17.25">
      <c r="B82" t="s">
        <v>155</v>
      </c>
      <c r="D82" s="93">
        <v>23444</v>
      </c>
      <c r="E82" s="93">
        <v>1796</v>
      </c>
      <c r="F82" s="93">
        <v>73635</v>
      </c>
    </row>
    <row r="83" spans="2:6" ht="17.25">
      <c r="B83" t="s">
        <v>156</v>
      </c>
      <c r="D83" s="93">
        <f>SUM(D80:D82)</f>
        <v>106313</v>
      </c>
      <c r="E83" s="93">
        <f>SUM(E80:E82)</f>
        <v>5655</v>
      </c>
      <c r="F83" s="93">
        <f>SUM(F80:F82)</f>
        <v>216633</v>
      </c>
    </row>
    <row r="86" spans="1:2" ht="15.75">
      <c r="A86" s="91">
        <v>17</v>
      </c>
      <c r="B86" s="100" t="s">
        <v>140</v>
      </c>
    </row>
    <row r="87" ht="15">
      <c r="B87" s="79" t="s">
        <v>157</v>
      </c>
    </row>
    <row r="88" ht="15">
      <c r="B88" s="76" t="s">
        <v>158</v>
      </c>
    </row>
    <row r="90" spans="1:2" ht="15.75">
      <c r="A90" s="91">
        <v>18</v>
      </c>
      <c r="B90" s="100" t="s">
        <v>141</v>
      </c>
    </row>
    <row r="91" ht="15">
      <c r="B91" s="79" t="s">
        <v>159</v>
      </c>
    </row>
    <row r="92" ht="15">
      <c r="B92" s="79" t="s">
        <v>160</v>
      </c>
    </row>
    <row r="94" spans="1:2" ht="15.75">
      <c r="A94" s="91">
        <v>19</v>
      </c>
      <c r="B94" s="99" t="s">
        <v>142</v>
      </c>
    </row>
    <row r="95" ht="15">
      <c r="B95" s="76" t="s">
        <v>168</v>
      </c>
    </row>
    <row r="96" ht="15">
      <c r="B96" s="79" t="s">
        <v>167</v>
      </c>
    </row>
    <row r="97" ht="15">
      <c r="B97" s="77"/>
    </row>
    <row r="98" spans="1:2" ht="15.75">
      <c r="A98" s="91">
        <v>20</v>
      </c>
      <c r="B98" s="100" t="s">
        <v>143</v>
      </c>
    </row>
    <row r="99" ht="15">
      <c r="B99" s="79" t="s">
        <v>161</v>
      </c>
    </row>
    <row r="101" spans="1:2" ht="15.75">
      <c r="A101" s="91">
        <v>21</v>
      </c>
      <c r="B101" s="99" t="s">
        <v>144</v>
      </c>
    </row>
    <row r="102" ht="15">
      <c r="B102" s="79" t="s">
        <v>162</v>
      </c>
    </row>
    <row r="106" ht="15">
      <c r="B106" s="83"/>
    </row>
    <row r="107" spans="2:6" ht="15">
      <c r="B107" s="84" t="s">
        <v>118</v>
      </c>
      <c r="E107" s="85"/>
      <c r="F107" s="79" t="s">
        <v>116</v>
      </c>
    </row>
    <row r="108" spans="2:6" ht="15">
      <c r="B108" s="97" t="s">
        <v>145</v>
      </c>
      <c r="F108" s="81" t="s">
        <v>117</v>
      </c>
    </row>
    <row r="110" ht="15">
      <c r="F110" s="80" t="s">
        <v>119</v>
      </c>
    </row>
  </sheetData>
  <sheetProtection password="DF0A" sheet="1" objects="1" scenarios="1"/>
  <printOptions/>
  <pageMargins left="0.75" right="0.75" top="1" bottom="1" header="0.5" footer="0.5"/>
  <pageSetup blackAndWhite="1"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7">
      <selection activeCell="F42" sqref="F42"/>
    </sheetView>
  </sheetViews>
  <sheetFormatPr defaultColWidth="9.140625" defaultRowHeight="15"/>
  <cols>
    <col min="1" max="1" width="2.7109375" style="2" customWidth="1"/>
    <col min="2" max="2" width="3.140625" style="2" customWidth="1"/>
    <col min="3" max="3" width="1.7109375" style="3" customWidth="1"/>
    <col min="4" max="4" width="2.710937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86</v>
      </c>
    </row>
    <row r="2" ht="12.75">
      <c r="A2" s="4" t="s">
        <v>0</v>
      </c>
    </row>
    <row r="3" ht="12">
      <c r="A3" s="5"/>
    </row>
    <row r="4" spans="1:2" s="8" customFormat="1" ht="12.75">
      <c r="A4" s="6" t="s">
        <v>1</v>
      </c>
      <c r="B4" s="7"/>
    </row>
    <row r="5" spans="1:2" s="8" customFormat="1" ht="18" customHeight="1">
      <c r="A5" s="6" t="s">
        <v>91</v>
      </c>
      <c r="B5" s="7"/>
    </row>
    <row r="6" spans="1:2" s="8" customFormat="1" ht="18" customHeight="1">
      <c r="A6" s="6" t="s">
        <v>2</v>
      </c>
      <c r="B6" s="7"/>
    </row>
    <row r="7" spans="1:2" s="8" customFormat="1" ht="18" customHeight="1">
      <c r="A7" s="6" t="s">
        <v>3</v>
      </c>
      <c r="B7" s="7"/>
    </row>
    <row r="8" spans="1:12" s="11" customFormat="1" ht="12">
      <c r="A8" s="9"/>
      <c r="B8" s="10"/>
      <c r="F8" s="107" t="s">
        <v>4</v>
      </c>
      <c r="G8" s="108"/>
      <c r="H8" s="109"/>
      <c r="J8" s="107" t="s">
        <v>5</v>
      </c>
      <c r="K8" s="108"/>
      <c r="L8" s="109"/>
    </row>
    <row r="9" spans="1:12" s="11" customFormat="1" ht="12">
      <c r="A9" s="9"/>
      <c r="B9" s="10"/>
      <c r="F9" s="12" t="s">
        <v>6</v>
      </c>
      <c r="G9" s="13"/>
      <c r="H9" s="15" t="s">
        <v>54</v>
      </c>
      <c r="J9" s="12" t="s">
        <v>6</v>
      </c>
      <c r="K9" s="13"/>
      <c r="L9" s="14" t="s">
        <v>7</v>
      </c>
    </row>
    <row r="10" spans="1:12" s="11" customFormat="1" ht="12">
      <c r="A10" s="9"/>
      <c r="B10" s="10"/>
      <c r="F10" s="12" t="s">
        <v>8</v>
      </c>
      <c r="G10" s="13"/>
      <c r="H10" s="15" t="s">
        <v>8</v>
      </c>
      <c r="J10" s="12" t="s">
        <v>8</v>
      </c>
      <c r="K10" s="13"/>
      <c r="L10" s="14" t="s">
        <v>9</v>
      </c>
    </row>
    <row r="11" spans="1:12" s="11" customFormat="1" ht="12">
      <c r="A11" s="10"/>
      <c r="B11" s="10"/>
      <c r="F11" s="12" t="s">
        <v>94</v>
      </c>
      <c r="G11" s="13"/>
      <c r="H11" s="15" t="s">
        <v>94</v>
      </c>
      <c r="J11" s="12" t="s">
        <v>11</v>
      </c>
      <c r="K11" s="13"/>
      <c r="L11" s="15" t="s">
        <v>12</v>
      </c>
    </row>
    <row r="12" spans="1:12" s="11" customFormat="1" ht="12">
      <c r="A12" s="10"/>
      <c r="B12" s="10"/>
      <c r="F12" s="16" t="s">
        <v>92</v>
      </c>
      <c r="G12" s="13"/>
      <c r="H12" s="15" t="s">
        <v>93</v>
      </c>
      <c r="J12" s="16" t="s">
        <v>92</v>
      </c>
      <c r="K12" s="13"/>
      <c r="L12" s="17" t="s">
        <v>93</v>
      </c>
    </row>
    <row r="13" spans="1:12" s="11" customFormat="1" ht="12">
      <c r="A13" s="10"/>
      <c r="B13" s="10"/>
      <c r="F13" s="18" t="s">
        <v>13</v>
      </c>
      <c r="G13" s="19"/>
      <c r="H13" s="20" t="s">
        <v>13</v>
      </c>
      <c r="J13" s="18" t="s">
        <v>13</v>
      </c>
      <c r="K13" s="19"/>
      <c r="L13" s="20" t="s">
        <v>13</v>
      </c>
    </row>
    <row r="14" spans="1:12" s="11" customFormat="1" ht="5.25" customHeight="1">
      <c r="A14" s="10"/>
      <c r="B14" s="10"/>
      <c r="F14" s="21"/>
      <c r="G14" s="22"/>
      <c r="H14" s="21"/>
      <c r="J14" s="21"/>
      <c r="K14" s="22"/>
      <c r="L14" s="21"/>
    </row>
    <row r="15" spans="1:12" s="4" customFormat="1" ht="18" customHeight="1">
      <c r="A15" s="7">
        <v>1</v>
      </c>
      <c r="B15" s="7" t="s">
        <v>14</v>
      </c>
      <c r="D15" s="4" t="s">
        <v>15</v>
      </c>
      <c r="F15" s="23">
        <v>106313</v>
      </c>
      <c r="H15" s="24" t="s">
        <v>49</v>
      </c>
      <c r="J15" s="23">
        <v>106313</v>
      </c>
      <c r="L15" s="23" t="s">
        <v>16</v>
      </c>
    </row>
    <row r="16" spans="1:12" s="4" customFormat="1" ht="18" customHeight="1">
      <c r="A16" s="7"/>
      <c r="B16" s="7" t="s">
        <v>17</v>
      </c>
      <c r="D16" s="4" t="s">
        <v>18</v>
      </c>
      <c r="F16" s="23">
        <v>0</v>
      </c>
      <c r="H16" s="25" t="s">
        <v>49</v>
      </c>
      <c r="J16" s="23">
        <v>0</v>
      </c>
      <c r="L16" s="25" t="s">
        <v>16</v>
      </c>
    </row>
    <row r="17" spans="1:12" s="4" customFormat="1" ht="18" customHeight="1">
      <c r="A17" s="7"/>
      <c r="B17" s="7" t="s">
        <v>19</v>
      </c>
      <c r="D17" s="4" t="s">
        <v>20</v>
      </c>
      <c r="F17" s="23">
        <v>5</v>
      </c>
      <c r="H17" s="25" t="s">
        <v>49</v>
      </c>
      <c r="J17" s="23">
        <v>5</v>
      </c>
      <c r="L17" s="25" t="s">
        <v>16</v>
      </c>
    </row>
    <row r="18" spans="1:12" s="4" customFormat="1" ht="4.5" customHeight="1">
      <c r="A18" s="7"/>
      <c r="B18" s="7"/>
      <c r="F18" s="26"/>
      <c r="H18" s="27"/>
      <c r="J18" s="26"/>
      <c r="L18" s="27"/>
    </row>
    <row r="19" spans="1:12" s="29" customFormat="1" ht="69" customHeight="1">
      <c r="A19" s="28">
        <v>2</v>
      </c>
      <c r="B19" s="28" t="s">
        <v>14</v>
      </c>
      <c r="D19" s="103" t="s">
        <v>21</v>
      </c>
      <c r="E19" s="103"/>
      <c r="F19" s="30">
        <f>SUM(F24+F22+F21+F20)</f>
        <v>8671</v>
      </c>
      <c r="G19" s="4"/>
      <c r="H19" s="7" t="s">
        <v>16</v>
      </c>
      <c r="I19" s="4"/>
      <c r="J19" s="30">
        <f>SUM(F19)</f>
        <v>8671</v>
      </c>
      <c r="K19" s="4"/>
      <c r="L19" s="30" t="s">
        <v>16</v>
      </c>
    </row>
    <row r="20" spans="1:12" s="4" customFormat="1" ht="15.75" customHeight="1">
      <c r="A20" s="7"/>
      <c r="B20" s="7" t="s">
        <v>17</v>
      </c>
      <c r="D20" s="4" t="s">
        <v>22</v>
      </c>
      <c r="F20" s="30">
        <v>1206</v>
      </c>
      <c r="H20" s="7" t="s">
        <v>16</v>
      </c>
      <c r="J20" s="30">
        <f>SUM(F20)</f>
        <v>1206</v>
      </c>
      <c r="L20" s="7" t="s">
        <v>16</v>
      </c>
    </row>
    <row r="21" spans="1:12" s="4" customFormat="1" ht="15.75" customHeight="1">
      <c r="A21" s="7"/>
      <c r="B21" s="7" t="s">
        <v>19</v>
      </c>
      <c r="D21" s="4" t="s">
        <v>23</v>
      </c>
      <c r="F21" s="30">
        <v>1810</v>
      </c>
      <c r="H21" s="7" t="s">
        <v>16</v>
      </c>
      <c r="J21" s="30">
        <f>SUM(F21)</f>
        <v>1810</v>
      </c>
      <c r="L21" s="30" t="s">
        <v>16</v>
      </c>
    </row>
    <row r="22" spans="1:12" s="32" customFormat="1" ht="15.75" customHeight="1">
      <c r="A22" s="31"/>
      <c r="B22" s="31" t="s">
        <v>24</v>
      </c>
      <c r="D22" s="32" t="s">
        <v>25</v>
      </c>
      <c r="F22" s="33">
        <v>0</v>
      </c>
      <c r="H22" s="34" t="s">
        <v>16</v>
      </c>
      <c r="J22" s="33">
        <v>0</v>
      </c>
      <c r="L22" s="34" t="s">
        <v>16</v>
      </c>
    </row>
    <row r="23" spans="1:12" s="32" customFormat="1" ht="4.5" customHeight="1">
      <c r="A23" s="31"/>
      <c r="B23" s="31"/>
      <c r="F23" s="35"/>
      <c r="H23" s="36"/>
      <c r="J23" s="35"/>
      <c r="L23" s="36"/>
    </row>
    <row r="24" spans="1:12" s="8" customFormat="1" ht="69" customHeight="1">
      <c r="A24" s="7"/>
      <c r="B24" s="28" t="s">
        <v>26</v>
      </c>
      <c r="D24" s="103" t="s">
        <v>27</v>
      </c>
      <c r="E24" s="103"/>
      <c r="F24" s="30">
        <f>SUM(F27+F25)</f>
        <v>5655</v>
      </c>
      <c r="H24" s="7" t="s">
        <v>16</v>
      </c>
      <c r="J24" s="30">
        <f>SUM(F24)</f>
        <v>5655</v>
      </c>
      <c r="L24" s="30" t="s">
        <v>16</v>
      </c>
    </row>
    <row r="25" spans="1:12" s="4" customFormat="1" ht="26.25" customHeight="1">
      <c r="A25" s="7"/>
      <c r="B25" s="28" t="s">
        <v>28</v>
      </c>
      <c r="D25" s="103" t="s">
        <v>29</v>
      </c>
      <c r="E25" s="103"/>
      <c r="F25" s="23">
        <v>0</v>
      </c>
      <c r="H25" s="24" t="s">
        <v>16</v>
      </c>
      <c r="J25" s="23">
        <v>0</v>
      </c>
      <c r="L25" s="23" t="s">
        <v>16</v>
      </c>
    </row>
    <row r="26" spans="1:12" s="4" customFormat="1" ht="4.5" customHeight="1">
      <c r="A26" s="7"/>
      <c r="B26" s="7"/>
      <c r="F26" s="26"/>
      <c r="H26" s="27"/>
      <c r="J26" s="26"/>
      <c r="L26" s="27"/>
    </row>
    <row r="27" spans="1:12" s="32" customFormat="1" ht="25.5" customHeight="1">
      <c r="A27" s="31"/>
      <c r="B27" s="28" t="s">
        <v>30</v>
      </c>
      <c r="D27" s="105" t="s">
        <v>31</v>
      </c>
      <c r="E27" s="105"/>
      <c r="F27" s="30">
        <v>5655</v>
      </c>
      <c r="G27" s="4"/>
      <c r="H27" s="7" t="s">
        <v>16</v>
      </c>
      <c r="I27" s="4"/>
      <c r="J27" s="30">
        <f>SUM(F27)</f>
        <v>5655</v>
      </c>
      <c r="K27" s="4"/>
      <c r="L27" s="30" t="s">
        <v>16</v>
      </c>
    </row>
    <row r="28" spans="1:12" s="4" customFormat="1" ht="18" customHeight="1">
      <c r="A28" s="7"/>
      <c r="B28" s="7" t="s">
        <v>32</v>
      </c>
      <c r="D28" s="4" t="s">
        <v>33</v>
      </c>
      <c r="F28" s="23">
        <f>SUM(-1228)</f>
        <v>-1228</v>
      </c>
      <c r="H28" s="24" t="s">
        <v>16</v>
      </c>
      <c r="J28" s="23">
        <f>SUM(F28)</f>
        <v>-1228</v>
      </c>
      <c r="L28" s="23" t="s">
        <v>16</v>
      </c>
    </row>
    <row r="29" spans="1:12" s="4" customFormat="1" ht="4.5" customHeight="1">
      <c r="A29" s="7"/>
      <c r="B29" s="7"/>
      <c r="F29" s="26"/>
      <c r="H29" s="27"/>
      <c r="J29" s="26"/>
      <c r="L29" s="27"/>
    </row>
    <row r="30" spans="1:12" s="32" customFormat="1" ht="26.25" customHeight="1">
      <c r="A30" s="31"/>
      <c r="B30" s="28" t="s">
        <v>34</v>
      </c>
      <c r="D30" s="28" t="s">
        <v>34</v>
      </c>
      <c r="E30" s="29" t="s">
        <v>35</v>
      </c>
      <c r="F30" s="30">
        <f>SUM(F27+F28)</f>
        <v>4427</v>
      </c>
      <c r="G30" s="4"/>
      <c r="H30" s="7" t="s">
        <v>16</v>
      </c>
      <c r="I30" s="4"/>
      <c r="J30" s="30">
        <f>SUM(J27+J28)</f>
        <v>4427</v>
      </c>
      <c r="K30" s="4"/>
      <c r="L30" s="30" t="s">
        <v>16</v>
      </c>
    </row>
    <row r="31" spans="1:12" s="4" customFormat="1" ht="18.75" customHeight="1">
      <c r="A31" s="7"/>
      <c r="B31" s="7"/>
      <c r="D31" s="4" t="s">
        <v>36</v>
      </c>
      <c r="E31" s="4" t="s">
        <v>37</v>
      </c>
      <c r="F31" s="23">
        <f>SUM(-984)</f>
        <v>-984</v>
      </c>
      <c r="H31" s="24" t="s">
        <v>16</v>
      </c>
      <c r="J31" s="65">
        <f>SUM(F31)</f>
        <v>-984</v>
      </c>
      <c r="L31" s="24" t="s">
        <v>16</v>
      </c>
    </row>
    <row r="32" spans="1:12" s="4" customFormat="1" ht="4.5" customHeight="1">
      <c r="A32" s="7"/>
      <c r="B32" s="7"/>
      <c r="F32" s="26"/>
      <c r="H32" s="7"/>
      <c r="J32" s="26"/>
      <c r="L32" s="27"/>
    </row>
    <row r="33" spans="1:12" s="32" customFormat="1" ht="24.75" customHeight="1">
      <c r="A33" s="31"/>
      <c r="B33" s="28" t="s">
        <v>38</v>
      </c>
      <c r="D33" s="106" t="s">
        <v>39</v>
      </c>
      <c r="E33" s="106"/>
      <c r="F33" s="23">
        <f>SUM(F30+F31)</f>
        <v>3443</v>
      </c>
      <c r="G33" s="4"/>
      <c r="H33" s="24" t="s">
        <v>16</v>
      </c>
      <c r="I33" s="37"/>
      <c r="J33" s="23">
        <f>SUM(J30+J31)</f>
        <v>3443</v>
      </c>
      <c r="K33" s="4"/>
      <c r="L33" s="23" t="s">
        <v>16</v>
      </c>
    </row>
    <row r="34" spans="1:12" s="4" customFormat="1" ht="15.75" customHeight="1">
      <c r="A34" s="7"/>
      <c r="B34" s="7" t="s">
        <v>40</v>
      </c>
      <c r="D34" s="38" t="s">
        <v>34</v>
      </c>
      <c r="E34" s="4" t="s">
        <v>41</v>
      </c>
      <c r="F34" s="30">
        <v>0</v>
      </c>
      <c r="H34" s="7" t="s">
        <v>16</v>
      </c>
      <c r="J34" s="30">
        <v>0</v>
      </c>
      <c r="L34" s="7" t="s">
        <v>16</v>
      </c>
    </row>
    <row r="35" spans="1:12" s="4" customFormat="1" ht="15.75" customHeight="1">
      <c r="A35" s="7"/>
      <c r="B35" s="7"/>
      <c r="D35" s="4" t="s">
        <v>36</v>
      </c>
      <c r="E35" s="4" t="s">
        <v>37</v>
      </c>
      <c r="F35" s="24">
        <v>0</v>
      </c>
      <c r="H35" s="24" t="s">
        <v>16</v>
      </c>
      <c r="J35" s="24">
        <v>0</v>
      </c>
      <c r="L35" s="24" t="s">
        <v>16</v>
      </c>
    </row>
    <row r="36" spans="1:14" s="4" customFormat="1" ht="4.5" customHeight="1">
      <c r="A36" s="7"/>
      <c r="B36" s="7"/>
      <c r="F36" s="26"/>
      <c r="G36" s="37"/>
      <c r="H36" s="27"/>
      <c r="I36" s="37"/>
      <c r="J36" s="26"/>
      <c r="K36" s="37"/>
      <c r="L36" s="27"/>
      <c r="M36" s="37"/>
      <c r="N36" s="37"/>
    </row>
    <row r="37" spans="1:12" s="32" customFormat="1" ht="27.75" customHeight="1">
      <c r="A37" s="31"/>
      <c r="B37" s="31"/>
      <c r="D37" s="39" t="s">
        <v>42</v>
      </c>
      <c r="E37" s="29" t="s">
        <v>43</v>
      </c>
      <c r="F37" s="23">
        <v>0</v>
      </c>
      <c r="G37" s="4"/>
      <c r="H37" s="24" t="s">
        <v>16</v>
      </c>
      <c r="J37" s="23">
        <v>0</v>
      </c>
      <c r="L37" s="24" t="s">
        <v>16</v>
      </c>
    </row>
    <row r="38" spans="1:12" s="32" customFormat="1" ht="4.5" customHeight="1">
      <c r="A38" s="31"/>
      <c r="B38" s="31"/>
      <c r="D38" s="39"/>
      <c r="E38" s="29"/>
      <c r="F38" s="26"/>
      <c r="G38" s="37"/>
      <c r="H38" s="27"/>
      <c r="I38" s="40"/>
      <c r="J38" s="26"/>
      <c r="K38" s="40"/>
      <c r="L38" s="27"/>
    </row>
    <row r="39" spans="1:12" s="8" customFormat="1" ht="42.75" customHeight="1" thickBot="1">
      <c r="A39" s="7"/>
      <c r="B39" s="28" t="s">
        <v>44</v>
      </c>
      <c r="D39" s="103" t="s">
        <v>45</v>
      </c>
      <c r="E39" s="104"/>
      <c r="F39" s="41">
        <f>SUM(F33+F37)</f>
        <v>3443</v>
      </c>
      <c r="H39" s="42" t="s">
        <v>16</v>
      </c>
      <c r="J39" s="41">
        <f>SUM(J33+J37)</f>
        <v>3443</v>
      </c>
      <c r="L39" s="41" t="s">
        <v>16</v>
      </c>
    </row>
    <row r="40" spans="1:12" s="8" customFormat="1" ht="4.5" customHeight="1" thickTop="1">
      <c r="A40" s="7"/>
      <c r="B40" s="28"/>
      <c r="E40" s="29"/>
      <c r="F40" s="26"/>
      <c r="H40" s="27"/>
      <c r="J40" s="26"/>
      <c r="L40" s="27"/>
    </row>
    <row r="41" spans="1:12" s="8" customFormat="1" ht="42" customHeight="1">
      <c r="A41" s="28">
        <v>3</v>
      </c>
      <c r="B41" s="28" t="s">
        <v>14</v>
      </c>
      <c r="D41" s="103" t="s">
        <v>46</v>
      </c>
      <c r="E41" s="104"/>
      <c r="F41" s="30"/>
      <c r="H41" s="7" t="s">
        <v>47</v>
      </c>
      <c r="J41" s="30"/>
      <c r="L41" s="7" t="s">
        <v>47</v>
      </c>
    </row>
    <row r="42" spans="1:12" s="32" customFormat="1" ht="25.5" customHeight="1" thickBot="1">
      <c r="A42" s="31"/>
      <c r="B42" s="31"/>
      <c r="D42" s="28" t="s">
        <v>34</v>
      </c>
      <c r="E42" s="29" t="s">
        <v>95</v>
      </c>
      <c r="F42" s="59">
        <f>F39/40000*100</f>
        <v>8.6075</v>
      </c>
      <c r="G42" s="4"/>
      <c r="H42" s="42" t="s">
        <v>16</v>
      </c>
      <c r="I42" s="4"/>
      <c r="J42" s="59">
        <f>J39/40000*100</f>
        <v>8.6075</v>
      </c>
      <c r="K42" s="4"/>
      <c r="L42" s="59" t="s">
        <v>16</v>
      </c>
    </row>
    <row r="43" spans="1:12" s="4" customFormat="1" ht="19.5" customHeight="1" thickBot="1" thickTop="1">
      <c r="A43" s="7"/>
      <c r="B43" s="7"/>
      <c r="D43" s="4" t="s">
        <v>36</v>
      </c>
      <c r="E43" s="4" t="s">
        <v>48</v>
      </c>
      <c r="F43" s="43" t="s">
        <v>49</v>
      </c>
      <c r="H43" s="43" t="s">
        <v>49</v>
      </c>
      <c r="J43" s="43" t="s">
        <v>49</v>
      </c>
      <c r="L43" s="43" t="s">
        <v>49</v>
      </c>
    </row>
    <row r="44" spans="1:8" s="8" customFormat="1" ht="13.5" thickTop="1">
      <c r="A44" s="7"/>
      <c r="B44" s="7"/>
      <c r="F44" s="44"/>
      <c r="H44" s="7"/>
    </row>
    <row r="45" spans="1:8" s="8" customFormat="1" ht="12.75">
      <c r="A45" s="7"/>
      <c r="B45" s="7"/>
      <c r="E45" s="45" t="s">
        <v>50</v>
      </c>
      <c r="F45" s="44"/>
      <c r="H45" s="7"/>
    </row>
    <row r="46" spans="1:8" s="8" customFormat="1" ht="12.75">
      <c r="A46" s="7"/>
      <c r="B46" s="7"/>
      <c r="E46" s="8" t="s">
        <v>85</v>
      </c>
      <c r="F46" s="44"/>
      <c r="H46" s="7"/>
    </row>
    <row r="47" spans="5:8" ht="12">
      <c r="E47" s="3" t="s">
        <v>90</v>
      </c>
      <c r="H47" s="2"/>
    </row>
    <row r="48" spans="5:8" ht="12">
      <c r="E48" s="62"/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</sheetData>
  <sheetProtection password="DF0A" sheet="1" objects="1" scenarios="1"/>
  <mergeCells count="9">
    <mergeCell ref="F8:H8"/>
    <mergeCell ref="J8:L8"/>
    <mergeCell ref="D19:E19"/>
    <mergeCell ref="D24:E24"/>
    <mergeCell ref="D41:E41"/>
    <mergeCell ref="D25:E25"/>
    <mergeCell ref="D27:E27"/>
    <mergeCell ref="D33:E33"/>
    <mergeCell ref="D39:E39"/>
  </mergeCells>
  <printOptions/>
  <pageMargins left="0.75" right="0.33" top="0.78" bottom="0.5" header="0.5" footer="0.5"/>
  <pageSetup fitToHeight="1" fitToWidth="1" horizontalDpi="360" verticalDpi="36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 topLeftCell="A31">
      <selection activeCell="B46" sqref="B46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86</v>
      </c>
      <c r="B1" s="2"/>
    </row>
    <row r="2" spans="1:2" s="3" customFormat="1" ht="12.75">
      <c r="A2" s="4" t="s">
        <v>0</v>
      </c>
      <c r="B2" s="2"/>
    </row>
    <row r="3" spans="1:2" s="3" customFormat="1" ht="12">
      <c r="A3" s="5"/>
      <c r="B3" s="2"/>
    </row>
    <row r="4" spans="1:2" ht="12.75">
      <c r="A4" s="6" t="s">
        <v>1</v>
      </c>
      <c r="B4" s="7"/>
    </row>
    <row r="5" spans="1:2" ht="18" customHeight="1">
      <c r="A5" s="6" t="s">
        <v>91</v>
      </c>
      <c r="B5" s="7"/>
    </row>
    <row r="6" spans="1:2" ht="18" customHeight="1">
      <c r="A6" s="6" t="s">
        <v>2</v>
      </c>
      <c r="B6" s="7"/>
    </row>
    <row r="7" spans="1:2" ht="18" customHeight="1">
      <c r="A7" s="6" t="s">
        <v>51</v>
      </c>
      <c r="B7" s="7"/>
    </row>
    <row r="8" spans="4:6" ht="12.75">
      <c r="D8" s="46" t="s">
        <v>52</v>
      </c>
      <c r="E8" s="47"/>
      <c r="F8" s="46" t="s">
        <v>52</v>
      </c>
    </row>
    <row r="9" spans="4:6" ht="12.75">
      <c r="D9" s="48" t="s">
        <v>53</v>
      </c>
      <c r="E9" s="47"/>
      <c r="F9" s="48" t="s">
        <v>54</v>
      </c>
    </row>
    <row r="10" spans="4:6" ht="12.75">
      <c r="D10" s="48" t="s">
        <v>6</v>
      </c>
      <c r="E10" s="47"/>
      <c r="F10" s="48" t="s">
        <v>55</v>
      </c>
    </row>
    <row r="11" spans="4:6" ht="12.75">
      <c r="D11" s="48" t="s">
        <v>10</v>
      </c>
      <c r="E11" s="47"/>
      <c r="F11" s="48" t="s">
        <v>10</v>
      </c>
    </row>
    <row r="12" spans="4:6" ht="12.75">
      <c r="D12" s="49" t="s">
        <v>92</v>
      </c>
      <c r="E12" s="47"/>
      <c r="F12" s="49" t="s">
        <v>93</v>
      </c>
    </row>
    <row r="13" spans="4:6" ht="12.75">
      <c r="D13" s="61" t="s">
        <v>13</v>
      </c>
      <c r="F13" s="61" t="s">
        <v>13</v>
      </c>
    </row>
    <row r="15" spans="1:6" ht="12.75">
      <c r="A15" s="7">
        <v>1</v>
      </c>
      <c r="B15" s="8" t="s">
        <v>56</v>
      </c>
      <c r="D15" s="50">
        <f>SUM('[1]QLresources-CBS'!$I$9)/1000</f>
        <v>95316.92352666667</v>
      </c>
      <c r="E15" s="50"/>
      <c r="F15" s="66" t="s">
        <v>89</v>
      </c>
    </row>
    <row r="16" spans="1:6" ht="12.75">
      <c r="A16" s="7">
        <v>2</v>
      </c>
      <c r="B16" s="8" t="s">
        <v>57</v>
      </c>
      <c r="D16" s="50">
        <v>0</v>
      </c>
      <c r="E16" s="50"/>
      <c r="F16" s="66" t="s">
        <v>89</v>
      </c>
    </row>
    <row r="17" spans="1:6" ht="12.75">
      <c r="A17" s="7">
        <v>3</v>
      </c>
      <c r="B17" s="8" t="s">
        <v>58</v>
      </c>
      <c r="D17" s="50">
        <f>SUM('[1]QLresources-CBS'!$I$11)/1000</f>
        <v>1002</v>
      </c>
      <c r="E17" s="50"/>
      <c r="F17" s="66" t="s">
        <v>89</v>
      </c>
    </row>
    <row r="18" spans="1:6" ht="12.75">
      <c r="A18" s="7">
        <v>4</v>
      </c>
      <c r="B18" s="8" t="s">
        <v>59</v>
      </c>
      <c r="D18" s="50">
        <f>SUM('[1]QLresources-CBS'!$I$51)/1000</f>
        <v>191.78814000000003</v>
      </c>
      <c r="E18" s="50"/>
      <c r="F18" s="66" t="s">
        <v>89</v>
      </c>
    </row>
    <row r="19" spans="4:6" ht="12.75">
      <c r="D19" s="50"/>
      <c r="E19" s="50"/>
      <c r="F19" s="50"/>
    </row>
    <row r="20" spans="1:6" ht="12.75">
      <c r="A20" s="7">
        <v>5</v>
      </c>
      <c r="B20" s="8" t="s">
        <v>60</v>
      </c>
      <c r="D20" s="50"/>
      <c r="E20" s="50"/>
      <c r="F20" s="50"/>
    </row>
    <row r="21" spans="2:6" ht="12.75">
      <c r="B21" s="51" t="s">
        <v>61</v>
      </c>
      <c r="D21" s="52">
        <f>SUM('[1]QLresources-CBS'!$I$18)/1000</f>
        <v>34632.45595</v>
      </c>
      <c r="E21" s="50"/>
      <c r="F21" s="67" t="s">
        <v>89</v>
      </c>
    </row>
    <row r="22" spans="2:6" ht="12.75">
      <c r="B22" s="51" t="s">
        <v>62</v>
      </c>
      <c r="D22" s="53">
        <f>SUM('[1]QLresources-CBS'!$I$19)/1000</f>
        <v>61596.61395000001</v>
      </c>
      <c r="E22" s="50"/>
      <c r="F22" s="68" t="s">
        <v>89</v>
      </c>
    </row>
    <row r="23" spans="2:6" ht="12.75">
      <c r="B23" s="51" t="s">
        <v>63</v>
      </c>
      <c r="D23" s="53">
        <f>SUM('[1]QLresources-CBS'!$I$20+'[1]QLresources-CBS'!$I$22)/1000</f>
        <v>16876.258770000004</v>
      </c>
      <c r="E23" s="50"/>
      <c r="F23" s="68" t="s">
        <v>89</v>
      </c>
    </row>
    <row r="24" spans="2:6" ht="12.75">
      <c r="B24" s="51" t="s">
        <v>64</v>
      </c>
      <c r="D24" s="53">
        <v>0</v>
      </c>
      <c r="E24" s="50"/>
      <c r="F24" s="68" t="s">
        <v>89</v>
      </c>
    </row>
    <row r="25" spans="2:6" ht="12.75">
      <c r="B25" s="51" t="s">
        <v>65</v>
      </c>
      <c r="D25" s="53">
        <f>SUM('[1]QLresources-CBS'!$I$28)/1000</f>
        <v>7017.879139999999</v>
      </c>
      <c r="E25" s="50"/>
      <c r="F25" s="68" t="s">
        <v>89</v>
      </c>
    </row>
    <row r="26" spans="4:6" ht="15.75" customHeight="1">
      <c r="D26" s="54">
        <f>SUM(D21:D25)</f>
        <v>120123.20781000002</v>
      </c>
      <c r="E26" s="50"/>
      <c r="F26" s="70" t="s">
        <v>89</v>
      </c>
    </row>
    <row r="27" spans="1:6" ht="15.75" customHeight="1">
      <c r="A27" s="7">
        <v>6</v>
      </c>
      <c r="B27" s="8" t="s">
        <v>66</v>
      </c>
      <c r="D27" s="53"/>
      <c r="E27" s="50"/>
      <c r="F27" s="53"/>
    </row>
    <row r="28" spans="2:6" ht="12.75">
      <c r="B28" s="51" t="s">
        <v>67</v>
      </c>
      <c r="D28" s="53">
        <f>SUM('[1]QLresources-CBS'!$I$40+'[1]QLresources-CBS'!$I$42)/1000</f>
        <v>82616.18936</v>
      </c>
      <c r="E28" s="50"/>
      <c r="F28" s="68" t="s">
        <v>89</v>
      </c>
    </row>
    <row r="29" spans="2:6" ht="12.75">
      <c r="B29" s="51" t="s">
        <v>87</v>
      </c>
      <c r="D29" s="53">
        <f>SUM('[1]QLresources-CBS'!$I$43)/1000</f>
        <v>6139.91267</v>
      </c>
      <c r="E29" s="50"/>
      <c r="F29" s="68" t="s">
        <v>89</v>
      </c>
    </row>
    <row r="30" spans="2:6" ht="12.75">
      <c r="B30" s="51" t="s">
        <v>68</v>
      </c>
      <c r="D30" s="53">
        <f>SUM('[1]QLresources-CBS'!$I$32)/1000</f>
        <v>8175.6307400000005</v>
      </c>
      <c r="E30" s="50"/>
      <c r="F30" s="68" t="s">
        <v>89</v>
      </c>
    </row>
    <row r="31" spans="2:6" ht="12.75">
      <c r="B31" s="51" t="s">
        <v>69</v>
      </c>
      <c r="D31" s="53">
        <f>SUM('[1]QLresources-CBS'!$I$33+'[1]QLresources-CBS'!$I$34+'[1]QLresources-CBS'!$I$35+'[1]QLresources-CBS'!$I$41)/1000</f>
        <v>9442.703609999999</v>
      </c>
      <c r="E31" s="50"/>
      <c r="F31" s="68" t="s">
        <v>89</v>
      </c>
    </row>
    <row r="32" spans="2:6" ht="12.75">
      <c r="B32" s="51" t="s">
        <v>70</v>
      </c>
      <c r="D32" s="53">
        <f>SUM('[1]QLresources-CBS'!$I$45)/1000</f>
        <v>2823.6428470725623</v>
      </c>
      <c r="E32" s="50"/>
      <c r="F32" s="68" t="s">
        <v>89</v>
      </c>
    </row>
    <row r="33" spans="2:6" ht="12.75">
      <c r="B33" s="51" t="s">
        <v>71</v>
      </c>
      <c r="D33" s="53">
        <v>0</v>
      </c>
      <c r="E33" s="50"/>
      <c r="F33" s="68" t="s">
        <v>89</v>
      </c>
    </row>
    <row r="34" spans="4:6" ht="15.75" customHeight="1">
      <c r="D34" s="54">
        <f>SUM(D28:D33)</f>
        <v>109198.07922707257</v>
      </c>
      <c r="E34" s="50"/>
      <c r="F34" s="70" t="s">
        <v>89</v>
      </c>
    </row>
    <row r="35" spans="1:6" ht="18.75" customHeight="1">
      <c r="A35" s="7">
        <v>7</v>
      </c>
      <c r="B35" s="8" t="s">
        <v>72</v>
      </c>
      <c r="D35" s="50">
        <f>D26-D34</f>
        <v>10925.128582927457</v>
      </c>
      <c r="E35" s="50"/>
      <c r="F35" s="71" t="s">
        <v>89</v>
      </c>
    </row>
    <row r="36" spans="4:6" ht="21.75" customHeight="1" thickBot="1">
      <c r="D36" s="55">
        <f>SUM(D35+D15+D16+D17+D18)</f>
        <v>107435.84024959413</v>
      </c>
      <c r="E36" s="56"/>
      <c r="F36" s="72" t="s">
        <v>89</v>
      </c>
    </row>
    <row r="37" spans="1:2" ht="22.5" customHeight="1" thickTop="1">
      <c r="A37" s="7">
        <v>8</v>
      </c>
      <c r="B37" s="8" t="s">
        <v>73</v>
      </c>
    </row>
    <row r="38" spans="2:6" ht="15" customHeight="1">
      <c r="B38" s="8" t="s">
        <v>74</v>
      </c>
      <c r="D38" s="50">
        <f>SUM('[1]QLresources-CBS'!$I$58)/1000</f>
        <v>39999.99971852466</v>
      </c>
      <c r="E38" s="50"/>
      <c r="F38" s="66" t="s">
        <v>89</v>
      </c>
    </row>
    <row r="39" spans="2:6" ht="12.75">
      <c r="B39" s="8" t="s">
        <v>75</v>
      </c>
      <c r="D39" s="50"/>
      <c r="E39" s="50"/>
      <c r="F39" s="50"/>
    </row>
    <row r="40" spans="2:6" ht="12.75">
      <c r="B40" s="51" t="s">
        <v>76</v>
      </c>
      <c r="D40" s="52">
        <f>SUM('[1]QLresources-CBS'!$I$59)/1000</f>
        <v>22081.49411370493</v>
      </c>
      <c r="E40" s="50"/>
      <c r="F40" s="67" t="s">
        <v>89</v>
      </c>
    </row>
    <row r="41" spans="2:6" ht="12.75">
      <c r="B41" s="51" t="s">
        <v>77</v>
      </c>
      <c r="D41" s="53">
        <v>0</v>
      </c>
      <c r="E41" s="50"/>
      <c r="F41" s="68" t="s">
        <v>89</v>
      </c>
    </row>
    <row r="42" spans="2:6" ht="12.75">
      <c r="B42" s="51" t="s">
        <v>78</v>
      </c>
      <c r="D42" s="53">
        <v>0</v>
      </c>
      <c r="E42" s="50"/>
      <c r="F42" s="68" t="s">
        <v>89</v>
      </c>
    </row>
    <row r="43" spans="2:6" ht="12.75">
      <c r="B43" s="51" t="s">
        <v>79</v>
      </c>
      <c r="D43" s="53">
        <v>0</v>
      </c>
      <c r="E43" s="50"/>
      <c r="F43" s="68" t="s">
        <v>89</v>
      </c>
    </row>
    <row r="44" spans="2:6" ht="12.75">
      <c r="B44" s="51" t="s">
        <v>80</v>
      </c>
      <c r="D44" s="53">
        <f>SUM('[1]QLresources-CBS'!$I$62)/1000</f>
        <v>7570.21084982869</v>
      </c>
      <c r="E44" s="50"/>
      <c r="F44" s="68" t="s">
        <v>89</v>
      </c>
    </row>
    <row r="45" spans="2:6" ht="12.75">
      <c r="B45" s="51" t="s">
        <v>81</v>
      </c>
      <c r="D45" s="57">
        <f>-SUM('[1]QLresources-CBS'!$I$12)/1000</f>
        <v>3260.30565261402</v>
      </c>
      <c r="E45" s="50"/>
      <c r="F45" s="69" t="s">
        <v>89</v>
      </c>
    </row>
    <row r="46" spans="4:6" ht="16.5" customHeight="1">
      <c r="D46" s="58">
        <f>SUM(D40:D45)</f>
        <v>32912.01061614764</v>
      </c>
      <c r="E46" s="50"/>
      <c r="F46" s="71" t="s">
        <v>89</v>
      </c>
    </row>
    <row r="47" spans="4:6" ht="18.75" customHeight="1">
      <c r="D47" s="50">
        <f>D38+D46</f>
        <v>72912.0103346723</v>
      </c>
      <c r="E47" s="50"/>
      <c r="F47" s="66" t="s">
        <v>89</v>
      </c>
    </row>
    <row r="48" spans="1:6" ht="19.5" customHeight="1">
      <c r="A48" s="7">
        <v>9</v>
      </c>
      <c r="B48" s="8" t="s">
        <v>82</v>
      </c>
      <c r="D48" s="50">
        <f>SUM('[1]QLresources-CBS'!$I$70)/1000</f>
        <v>19107.23873206</v>
      </c>
      <c r="E48" s="50"/>
      <c r="F48" s="66" t="s">
        <v>89</v>
      </c>
    </row>
    <row r="49" spans="1:6" ht="12.75">
      <c r="A49" s="7">
        <v>10</v>
      </c>
      <c r="B49" s="8" t="s">
        <v>83</v>
      </c>
      <c r="D49" s="50">
        <f>SUM('[1]QLresources-CBS'!$I$68)/1000</f>
        <v>11071.831020000001</v>
      </c>
      <c r="E49" s="50"/>
      <c r="F49" s="66" t="s">
        <v>89</v>
      </c>
    </row>
    <row r="50" spans="1:6" ht="12.75">
      <c r="A50" s="7">
        <v>11</v>
      </c>
      <c r="B50" s="8" t="s">
        <v>84</v>
      </c>
      <c r="D50" s="50">
        <f>SUM('[1]QLresources-CBS'!$I$67+'[1]QLresources-CBS'!$I$65)/1000</f>
        <v>4344.76</v>
      </c>
      <c r="E50" s="50"/>
      <c r="F50" s="66" t="s">
        <v>89</v>
      </c>
    </row>
    <row r="51" spans="4:6" ht="21.75" customHeight="1" thickBot="1">
      <c r="D51" s="55">
        <f>SUM(D47:D50)</f>
        <v>107435.84008673229</v>
      </c>
      <c r="E51" s="56"/>
      <c r="F51" s="72" t="s">
        <v>89</v>
      </c>
    </row>
    <row r="52" spans="4:6" ht="13.5" thickTop="1">
      <c r="D52" s="50"/>
      <c r="E52" s="50"/>
      <c r="F52" s="50"/>
    </row>
    <row r="53" spans="1:6" ht="13.5" thickBot="1">
      <c r="A53" s="7">
        <v>12</v>
      </c>
      <c r="B53" s="8" t="s">
        <v>88</v>
      </c>
      <c r="C53" s="45"/>
      <c r="D53" s="60">
        <f>D47/D38</f>
        <v>1.8228002711936406</v>
      </c>
      <c r="E53" s="50"/>
      <c r="F53" s="73" t="s">
        <v>89</v>
      </c>
    </row>
    <row r="54" spans="4:6" ht="13.5" thickTop="1">
      <c r="D54" s="50"/>
      <c r="E54" s="50"/>
      <c r="F54" s="50"/>
    </row>
    <row r="55" spans="4:6" ht="12.75">
      <c r="D55" s="50"/>
      <c r="E55" s="50"/>
      <c r="F55" s="50"/>
    </row>
    <row r="56" spans="4:6" ht="12.75">
      <c r="D56" s="50"/>
      <c r="E56" s="50"/>
      <c r="F56" s="50"/>
    </row>
    <row r="57" spans="4:6" ht="12.75">
      <c r="D57" s="50"/>
      <c r="E57" s="50"/>
      <c r="F57" s="50"/>
    </row>
    <row r="58" spans="4:6" ht="12.75">
      <c r="D58" s="50"/>
      <c r="E58" s="50"/>
      <c r="F58" s="50"/>
    </row>
    <row r="59" spans="4:6" ht="12.75">
      <c r="D59" s="50"/>
      <c r="E59" s="50"/>
      <c r="F59" s="50"/>
    </row>
    <row r="60" spans="4:6" ht="12.75">
      <c r="D60" s="50"/>
      <c r="E60" s="50"/>
      <c r="F60" s="50"/>
    </row>
    <row r="61" spans="4:6" ht="12.75">
      <c r="D61" s="50"/>
      <c r="E61" s="50"/>
      <c r="F61" s="50"/>
    </row>
  </sheetData>
  <sheetProtection password="DF0A" sheet="1" objects="1" scenarios="1"/>
  <printOptions/>
  <pageMargins left="1.02" right="0.75" top="0.78" bottom="0.5" header="0.5" footer="0.5"/>
  <pageSetup fitToHeight="1" fitToWidth="1" horizontalDpi="360" verticalDpi="36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Q.L FEEDINGSTUFF SDN. BHD. </cp:lastModifiedBy>
  <cp:lastPrinted>2000-08-15T04:23:56Z</cp:lastPrinted>
  <dcterms:created xsi:type="dcterms:W3CDTF">1999-09-21T04:40:59Z</dcterms:created>
  <dcterms:modified xsi:type="dcterms:W3CDTF">2000-08-29T08:39:36Z</dcterms:modified>
  <cp:category/>
  <cp:version/>
  <cp:contentType/>
  <cp:contentStatus/>
</cp:coreProperties>
</file>